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7680" activeTab="1"/>
  </bookViews>
  <sheets>
    <sheet name="Instrukcja wypełniania" sheetId="1" r:id="rId1"/>
    <sheet name="Zwrot" sheetId="2" r:id="rId2"/>
  </sheets>
  <definedNames>
    <definedName name="_xlnm.Print_Area" localSheetId="0">'Instrukcja wypełniania'!$A$1:$J$42</definedName>
    <definedName name="_xlnm.Print_Area" localSheetId="1">'Zwrot'!$A$1:$F$35</definedName>
  </definedNames>
  <calcPr fullCalcOnLoad="1"/>
</workbook>
</file>

<file path=xl/sharedStrings.xml><?xml version="1.0" encoding="utf-8"?>
<sst xmlns="http://schemas.openxmlformats.org/spreadsheetml/2006/main" count="92" uniqueCount="64">
  <si>
    <t>Stowarzyszenie Młodego Technika Wynalazcy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</si>
  <si>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 xml:space="preserve"> (zielone pole po prawej)</t>
    </r>
  </si>
  <si>
    <t>Imię i Nazwisko pracownika</t>
  </si>
  <si>
    <t>Konrad Mazowiecki</t>
  </si>
  <si>
    <t>WOT UF76B</t>
  </si>
  <si>
    <t>(nazwa jednostki)</t>
  </si>
  <si>
    <t>(imię i nazwisko pracownika)</t>
  </si>
  <si>
    <t>Ilość przejechanych kilometrów</t>
  </si>
  <si>
    <t>Zastosowana stawka zwrotu za 1 km:</t>
  </si>
  <si>
    <t>(podpis pracownika)</t>
  </si>
  <si>
    <t>(data)</t>
  </si>
  <si>
    <r>
      <t>Wydrukuj zakładkę "</t>
    </r>
    <r>
      <rPr>
        <b/>
        <sz val="11"/>
        <rFont val="Arial"/>
        <family val="2"/>
      </rPr>
      <t>Zwrot</t>
    </r>
    <r>
      <rPr>
        <sz val="11"/>
        <rFont val="Arial"/>
        <family val="2"/>
      </rPr>
      <t>" i podpisz wyliczenie</t>
    </r>
  </si>
  <si>
    <t>Motocykl</t>
  </si>
  <si>
    <t>Motorower</t>
  </si>
  <si>
    <r>
      <t xml:space="preserve">Wybierz właściwą </t>
    </r>
    <r>
      <rPr>
        <b/>
        <sz val="11"/>
        <rFont val="Arial"/>
        <family val="2"/>
      </rPr>
      <t>pojazd</t>
    </r>
    <r>
      <rPr>
        <sz val="11"/>
        <rFont val="Arial"/>
        <family val="2"/>
      </rPr>
      <t>. Kliknij na zieloną komórkę po prawej stronie, następnie na strzałkę i wybierz kursorem pojemność z rozwijanej listy:</t>
    </r>
  </si>
  <si>
    <t>Marka i model samochodu/motocykla/motoroweru</t>
  </si>
  <si>
    <t>Numer rejestracyjny samochodu/motocykla/motoroweru</t>
  </si>
  <si>
    <r>
      <t xml:space="preserve">Samochód osobowy - pojemność silnika </t>
    </r>
    <r>
      <rPr>
        <b/>
        <sz val="11"/>
        <rFont val="Arial"/>
        <family val="2"/>
      </rPr>
      <t>do</t>
    </r>
    <r>
      <rPr>
        <sz val="11"/>
        <rFont val="Arial"/>
        <family val="2"/>
      </rPr>
      <t xml:space="preserve"> 900 cm3</t>
    </r>
  </si>
  <si>
    <t>Samochód osobowy - pojemność silnika powyżej 900 cm3</t>
  </si>
  <si>
    <r>
      <t xml:space="preserve">Stawki zwrotu kosztów za 1 km </t>
    </r>
    <r>
      <rPr>
        <b/>
        <i/>
        <u val="single"/>
        <sz val="11"/>
        <color indexed="52"/>
        <rFont val="Arial"/>
        <family val="2"/>
      </rPr>
      <t>ustalone przez pracodawcę</t>
    </r>
    <r>
      <rPr>
        <b/>
        <i/>
        <sz val="11"/>
        <color indexed="52"/>
        <rFont val="Arial"/>
        <family val="2"/>
      </rPr>
      <t xml:space="preserve"> (nie mogą być wyższe niż w wymienionym wyżej rozporządzeniu):</t>
    </r>
  </si>
  <si>
    <r>
      <t xml:space="preserve">Maksymalne stawki zwrotu kosztów za 1 km </t>
    </r>
    <r>
      <rPr>
        <b/>
        <i/>
        <u val="single"/>
        <sz val="11"/>
        <color indexed="52"/>
        <rFont val="Arial"/>
        <family val="2"/>
      </rPr>
      <t>według rozporządzenia</t>
    </r>
    <r>
      <rPr>
        <b/>
        <i/>
        <sz val="11"/>
        <color indexed="52"/>
        <rFont val="Arial"/>
        <family val="2"/>
      </rPr>
      <t xml:space="preserve"> Ministra Infrastruktury z dnia 25 marca 2002 r. w sprawie warunków ustalania oraz sposobu dokonywania zwrotu kosztów używania do celów służbowych samochodów osobowych, motocykli i motorowerów niebędących własnością pracodawcy (Dz. U. nr 27, poz. 271 ze zm.).</t>
    </r>
  </si>
  <si>
    <t>Instrukcja obliczania zwrotu pracownikowi kosztów podróży służbowej własnym samochodem osobowym, motocyklem lub motorowerem</t>
  </si>
  <si>
    <t>Numer rejestracyjny:</t>
  </si>
  <si>
    <t>Typ pojazdu:</t>
  </si>
  <si>
    <r>
      <t xml:space="preserve">Kwota zwrotu kosztów podróży służbowej                          </t>
    </r>
    <r>
      <rPr>
        <b/>
        <sz val="12"/>
        <color indexed="8"/>
        <rFont val="Arial"/>
        <family val="2"/>
      </rPr>
      <t>samochodem osobowym, motocyklem lub motorowerem niebędącym własnością pracodawcy</t>
    </r>
  </si>
  <si>
    <t>Marka i model:</t>
  </si>
  <si>
    <t>Razem ilość przejechanych kilometrów</t>
  </si>
  <si>
    <t>Kwota do zwrotu dla pracownika</t>
  </si>
  <si>
    <t>Data wyjazdu</t>
  </si>
  <si>
    <t>Trasa przejazdu</t>
  </si>
  <si>
    <t>skąd</t>
  </si>
  <si>
    <t>dokąd</t>
  </si>
  <si>
    <t>Dzień</t>
  </si>
  <si>
    <t>Miesiąc</t>
  </si>
  <si>
    <t>Rok</t>
  </si>
  <si>
    <t>Listopad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</si>
  <si>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</si>
  <si>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</si>
  <si>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</si>
  <si>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</si>
  <si>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</si>
  <si>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</si>
  <si>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</si>
  <si>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</si>
  <si>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</si>
  <si>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</si>
  <si>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</si>
  <si>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Samochód osobowy - pojemność silnika do 900 cm3</t>
  </si>
  <si>
    <t>Warszawa</t>
  </si>
  <si>
    <t>Piaseczno</t>
  </si>
  <si>
    <r>
      <t xml:space="preserve">Wstaw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trasę podróży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 xml:space="preserve">ilość przejechanych kilometrów </t>
    </r>
    <r>
      <rPr>
        <sz val="11"/>
        <rFont val="Arial"/>
        <family val="2"/>
      </rPr>
      <t>(w zielone pola po prawej). Do modelu można wstawić maksymalnie 10 przejechanych tras</t>
    </r>
  </si>
  <si>
    <t>Siedlce</t>
  </si>
  <si>
    <t>Olsztyn</t>
  </si>
  <si>
    <t>Kraków</t>
  </si>
  <si>
    <t>Poznań</t>
  </si>
  <si>
    <t>Łada Niva</t>
  </si>
  <si>
    <t>Jeżeli stawki za 1 km w twojej organizacji są niższe niż w wymienionym rozporządzeniu, wstaw je poniżej</t>
  </si>
  <si>
    <r>
      <t xml:space="preserve">Data przejazdu                                  </t>
    </r>
    <r>
      <rPr>
        <sz val="11"/>
        <color indexed="30"/>
        <rFont val="Arial"/>
        <family val="2"/>
      </rPr>
      <t>(</t>
    </r>
    <r>
      <rPr>
        <i/>
        <sz val="9"/>
        <color indexed="30"/>
        <rFont val="Arial"/>
        <family val="2"/>
      </rPr>
      <t>Klikaj na zielone komórki poniżej, następnie na strzałkę i wybieraj kursorem okres z rozwijanej listy)</t>
    </r>
  </si>
  <si>
    <t>Rozporządzenie</t>
  </si>
  <si>
    <t>Organizacja</t>
  </si>
  <si>
    <t>Zastosowane</t>
  </si>
  <si>
    <t>Adres pracownika</t>
  </si>
  <si>
    <t>(adres)</t>
  </si>
  <si>
    <t>ul. Grunwaldzka 15/07, 11-734 Wierzbowo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</si>
</sst>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[Red]\-#,##0.00\ "/>
    <numFmt numFmtId="166" formatCode="0.00_ ;[Red]\-0.00\ "/>
    <numFmt numFmtId="167" formatCode="#,##0.0000"/>
    <numFmt numFmtId="168" formatCode="_-* #,##0.0000\ &quot;zł&quot;_-;\-* #,##0.0000\ &quot;zł&quot;_-;_-* &quot;-&quot;????\ &quot;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000\ &quot;zł&quot;"/>
    <numFmt numFmtId="175" formatCode="#,##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color indexed="52"/>
      <name val="Arial"/>
      <family val="2"/>
    </font>
    <font>
      <b/>
      <i/>
      <u val="single"/>
      <sz val="11"/>
      <color indexed="52"/>
      <name val="Arial"/>
      <family val="2"/>
    </font>
    <font>
      <b/>
      <sz val="12"/>
      <color indexed="8"/>
      <name val="Arial"/>
      <family val="2"/>
    </font>
    <font>
      <i/>
      <sz val="9"/>
      <color indexed="30"/>
      <name val="Arial"/>
      <family val="2"/>
    </font>
    <font>
      <sz val="11"/>
      <color indexed="30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3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FD9E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rgb="FF00A4DE"/>
      <name val="Arial"/>
      <family val="2"/>
    </font>
    <font>
      <sz val="11"/>
      <color theme="1"/>
      <name val="Arial"/>
      <family val="2"/>
    </font>
    <font>
      <i/>
      <sz val="9"/>
      <color rgb="FF0070C0"/>
      <name val="Arial"/>
      <family val="2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1" tint="0.4999800026416778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1" tint="0.49998000264167786"/>
      </top>
      <bottom style="thin">
        <color theme="0" tint="-0.499969989061355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68" fontId="28" fillId="0" borderId="10" xfId="0" applyNumberFormat="1" applyFont="1" applyFill="1" applyBorder="1" applyAlignment="1" applyProtection="1">
      <alignment vertical="center" wrapText="1"/>
      <protection/>
    </xf>
    <xf numFmtId="168" fontId="28" fillId="33" borderId="10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168" fontId="28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 quotePrefix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vertical="center" wrapText="1"/>
      <protection/>
    </xf>
    <xf numFmtId="175" fontId="2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" fillId="35" borderId="10" xfId="0" applyNumberFormat="1" applyFont="1" applyFill="1" applyBorder="1" applyAlignment="1" applyProtection="1">
      <alignment horizontal="right" vertical="center" indent="1"/>
      <protection/>
    </xf>
    <xf numFmtId="0" fontId="2" fillId="35" borderId="10" xfId="0" applyFont="1" applyFill="1" applyBorder="1" applyAlignment="1" applyProtection="1">
      <alignment horizontal="left" vertical="center" indent="1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 wrapText="1"/>
      <protection/>
    </xf>
    <xf numFmtId="0" fontId="56" fillId="0" borderId="16" xfId="0" applyFont="1" applyBorder="1" applyAlignment="1" applyProtection="1">
      <alignment horizontal="left" vertical="center" indent="1"/>
      <protection/>
    </xf>
    <xf numFmtId="0" fontId="56" fillId="0" borderId="0" xfId="0" applyFont="1" applyAlignment="1" applyProtection="1">
      <alignment vertical="center"/>
      <protection/>
    </xf>
    <xf numFmtId="0" fontId="56" fillId="0" borderId="17" xfId="0" applyFont="1" applyBorder="1" applyAlignment="1" applyProtection="1">
      <alignment horizontal="left" vertical="center" indent="1"/>
      <protection/>
    </xf>
    <xf numFmtId="0" fontId="56" fillId="0" borderId="0" xfId="0" applyFont="1" applyAlignment="1" applyProtection="1">
      <alignment horizontal="left" vertical="center" indent="1"/>
      <protection/>
    </xf>
    <xf numFmtId="0" fontId="53" fillId="36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left" indent="1"/>
      <protection/>
    </xf>
    <xf numFmtId="175" fontId="56" fillId="0" borderId="10" xfId="0" applyNumberFormat="1" applyFont="1" applyBorder="1" applyAlignment="1" applyProtection="1">
      <alignment horizontal="right" indent="1"/>
      <protection/>
    </xf>
    <xf numFmtId="0" fontId="53" fillId="0" borderId="16" xfId="0" applyFont="1" applyBorder="1" applyAlignment="1" applyProtection="1">
      <alignment horizontal="left" indent="1"/>
      <protection/>
    </xf>
    <xf numFmtId="0" fontId="53" fillId="0" borderId="18" xfId="0" applyFont="1" applyBorder="1" applyAlignment="1" applyProtection="1">
      <alignment horizontal="left" indent="1"/>
      <protection/>
    </xf>
    <xf numFmtId="175" fontId="53" fillId="0" borderId="10" xfId="0" applyNumberFormat="1" applyFont="1" applyBorder="1" applyAlignment="1" applyProtection="1">
      <alignment horizontal="right" indent="1"/>
      <protection/>
    </xf>
    <xf numFmtId="0" fontId="56" fillId="0" borderId="0" xfId="0" applyFont="1" applyAlignment="1" applyProtection="1">
      <alignment horizontal="left" indent="1"/>
      <protection/>
    </xf>
    <xf numFmtId="0" fontId="56" fillId="0" borderId="0" xfId="0" applyFont="1" applyAlignment="1" applyProtection="1">
      <alignment horizontal="right"/>
      <protection/>
    </xf>
    <xf numFmtId="0" fontId="56" fillId="0" borderId="18" xfId="0" applyFont="1" applyBorder="1" applyAlignment="1" applyProtection="1">
      <alignment horizontal="left" vertical="center"/>
      <protection/>
    </xf>
    <xf numFmtId="174" fontId="56" fillId="0" borderId="10" xfId="0" applyNumberFormat="1" applyFont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center" vertical="center"/>
      <protection/>
    </xf>
    <xf numFmtId="44" fontId="53" fillId="34" borderId="19" xfId="0" applyNumberFormat="1" applyFont="1" applyFill="1" applyBorder="1" applyAlignment="1" applyProtection="1">
      <alignment horizontal="right" indent="1"/>
      <protection/>
    </xf>
    <xf numFmtId="0" fontId="56" fillId="35" borderId="20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35" borderId="20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6" fillId="0" borderId="16" xfId="0" applyFont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168" fontId="2" fillId="34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 indent="1"/>
      <protection/>
    </xf>
    <xf numFmtId="0" fontId="2" fillId="0" borderId="23" xfId="0" applyFont="1" applyFill="1" applyBorder="1" applyAlignment="1" applyProtection="1">
      <alignment horizontal="left" vertical="center" wrapText="1" indent="1"/>
      <protection/>
    </xf>
    <xf numFmtId="0" fontId="2" fillId="0" borderId="14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21" xfId="0" applyFont="1" applyFill="1" applyBorder="1" applyAlignment="1" applyProtection="1">
      <alignment horizontal="left" vertical="center" wrapText="1" inden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 applyProtection="1">
      <alignment horizontal="left" indent="1"/>
      <protection/>
    </xf>
    <xf numFmtId="0" fontId="53" fillId="34" borderId="25" xfId="0" applyFont="1" applyFill="1" applyBorder="1" applyAlignment="1" applyProtection="1">
      <alignment horizontal="left" indent="1"/>
      <protection/>
    </xf>
    <xf numFmtId="0" fontId="53" fillId="34" borderId="26" xfId="0" applyFont="1" applyFill="1" applyBorder="1" applyAlignment="1" applyProtection="1">
      <alignment horizontal="left" indent="1"/>
      <protection/>
    </xf>
    <xf numFmtId="0" fontId="61" fillId="36" borderId="27" xfId="0" applyFont="1" applyFill="1" applyBorder="1" applyAlignment="1" applyProtection="1">
      <alignment horizontal="center" vertical="center" wrapText="1"/>
      <protection/>
    </xf>
    <xf numFmtId="0" fontId="61" fillId="36" borderId="28" xfId="0" applyFont="1" applyFill="1" applyBorder="1" applyAlignment="1" applyProtection="1">
      <alignment horizontal="center" vertical="center" wrapText="1"/>
      <protection/>
    </xf>
    <xf numFmtId="0" fontId="61" fillId="36" borderId="29" xfId="0" applyFont="1" applyFill="1" applyBorder="1" applyAlignment="1" applyProtection="1">
      <alignment horizontal="center" vertical="center" wrapText="1"/>
      <protection/>
    </xf>
    <xf numFmtId="0" fontId="53" fillId="36" borderId="22" xfId="0" applyFont="1" applyFill="1" applyBorder="1" applyAlignment="1" applyProtection="1">
      <alignment horizontal="center" vertical="center"/>
      <protection/>
    </xf>
    <xf numFmtId="0" fontId="53" fillId="36" borderId="14" xfId="0" applyFont="1" applyFill="1" applyBorder="1" applyAlignment="1" applyProtection="1">
      <alignment horizontal="center" vertical="center"/>
      <protection/>
    </xf>
    <xf numFmtId="0" fontId="53" fillId="36" borderId="16" xfId="0" applyFont="1" applyFill="1" applyBorder="1" applyAlignment="1" applyProtection="1">
      <alignment horizontal="center" vertical="center"/>
      <protection/>
    </xf>
    <xf numFmtId="0" fontId="53" fillId="36" borderId="15" xfId="0" applyFont="1" applyFill="1" applyBorder="1" applyAlignment="1" applyProtection="1">
      <alignment horizontal="center" vertical="center"/>
      <protection/>
    </xf>
    <xf numFmtId="0" fontId="60" fillId="36" borderId="22" xfId="0" applyFont="1" applyFill="1" applyBorder="1" applyAlignment="1" applyProtection="1">
      <alignment horizontal="center" vertical="center" wrapText="1"/>
      <protection/>
    </xf>
    <xf numFmtId="0" fontId="60" fillId="36" borderId="14" xfId="0" applyFont="1" applyFill="1" applyBorder="1" applyAlignment="1" applyProtection="1">
      <alignment horizontal="center" vertical="center" wrapText="1"/>
      <protection/>
    </xf>
    <xf numFmtId="0" fontId="56" fillId="0" borderId="30" xfId="0" applyFont="1" applyBorder="1" applyAlignment="1" applyProtection="1">
      <alignment horizontal="left" vertical="center" indent="1"/>
      <protection/>
    </xf>
    <xf numFmtId="0" fontId="56" fillId="0" borderId="31" xfId="0" applyFont="1" applyBorder="1" applyAlignment="1" applyProtection="1">
      <alignment horizontal="left" vertical="center" indent="1"/>
      <protection/>
    </xf>
    <xf numFmtId="0" fontId="56" fillId="0" borderId="16" xfId="0" applyFont="1" applyBorder="1" applyAlignment="1" applyProtection="1">
      <alignment horizontal="left" vertical="center" indent="1"/>
      <protection/>
    </xf>
    <xf numFmtId="0" fontId="56" fillId="0" borderId="15" xfId="0" applyFont="1" applyBorder="1" applyAlignment="1" applyProtection="1">
      <alignment horizontal="left" vertical="center" indent="1"/>
      <protection/>
    </xf>
    <xf numFmtId="0" fontId="54" fillId="0" borderId="32" xfId="0" applyFont="1" applyBorder="1" applyAlignment="1" applyProtection="1">
      <alignment horizontal="left" vertical="center" wrapText="1" indent="1"/>
      <protection/>
    </xf>
    <xf numFmtId="0" fontId="54" fillId="0" borderId="33" xfId="0" applyFont="1" applyBorder="1" applyAlignment="1" applyProtection="1">
      <alignment horizontal="left" vertical="center" wrapText="1" inden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76200</xdr:rowOff>
    </xdr:from>
    <xdr:to>
      <xdr:col>7</xdr:col>
      <xdr:colOff>1352550</xdr:colOff>
      <xdr:row>1</xdr:row>
      <xdr:rowOff>57150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762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F0"/>
    <pageSetUpPr fitToPage="1"/>
  </sheetPr>
  <dimension ref="B1:I80"/>
  <sheetViews>
    <sheetView showGridLines="0" zoomScale="90" zoomScaleNormal="90" zoomScalePageLayoutView="0" workbookViewId="0" topLeftCell="A13">
      <selection activeCell="G23" sqref="G23"/>
    </sheetView>
  </sheetViews>
  <sheetFormatPr defaultColWidth="8.796875" defaultRowHeight="14.25"/>
  <cols>
    <col min="1" max="1" width="2.3984375" style="1" customWidth="1"/>
    <col min="2" max="2" width="53.09765625" style="6" customWidth="1"/>
    <col min="3" max="3" width="7.8984375" style="6" customWidth="1"/>
    <col min="4" max="4" width="11.59765625" style="6" customWidth="1"/>
    <col min="5" max="5" width="10" style="6" customWidth="1"/>
    <col min="6" max="7" width="18.3984375" style="1" customWidth="1"/>
    <col min="8" max="8" width="14.69921875" style="1" customWidth="1"/>
    <col min="9" max="9" width="14.8984375" style="1" customWidth="1"/>
    <col min="10" max="10" width="13.59765625" style="1" customWidth="1"/>
    <col min="11" max="16384" width="9" style="1" customWidth="1"/>
  </cols>
  <sheetData>
    <row r="1" spans="2:8" ht="52.5" customHeight="1">
      <c r="B1" s="61" t="s">
        <v>21</v>
      </c>
      <c r="C1" s="61"/>
      <c r="D1" s="61"/>
      <c r="E1" s="61"/>
      <c r="F1" s="61"/>
      <c r="G1" s="61"/>
      <c r="H1" s="23"/>
    </row>
    <row r="2" spans="2:8" ht="13.5" customHeight="1">
      <c r="B2" s="23"/>
      <c r="C2" s="23"/>
      <c r="D2" s="23"/>
      <c r="E2" s="23"/>
      <c r="F2" s="23"/>
      <c r="G2" s="23"/>
      <c r="H2" s="23"/>
    </row>
    <row r="3" spans="2:5" ht="11.25" customHeight="1">
      <c r="B3" s="3"/>
      <c r="C3" s="3"/>
      <c r="D3" s="3"/>
      <c r="E3" s="3"/>
    </row>
    <row r="4" spans="2:8" ht="42.75" customHeight="1">
      <c r="B4" s="11" t="s">
        <v>1</v>
      </c>
      <c r="C4" s="16"/>
      <c r="D4" s="64" t="s">
        <v>0</v>
      </c>
      <c r="E4" s="65"/>
      <c r="F4" s="65"/>
      <c r="G4" s="65"/>
      <c r="H4" s="66"/>
    </row>
    <row r="5" spans="2:8" ht="18.75" customHeight="1">
      <c r="B5" s="11" t="s">
        <v>2</v>
      </c>
      <c r="C5" s="16"/>
      <c r="D5" s="64" t="s">
        <v>3</v>
      </c>
      <c r="E5" s="65"/>
      <c r="F5" s="65"/>
      <c r="G5" s="65"/>
      <c r="H5" s="66"/>
    </row>
    <row r="6" spans="2:8" ht="18.75" customHeight="1">
      <c r="B6" s="15" t="s">
        <v>61</v>
      </c>
      <c r="C6" s="16"/>
      <c r="D6" s="64" t="s">
        <v>63</v>
      </c>
      <c r="E6" s="65"/>
      <c r="F6" s="65"/>
      <c r="G6" s="65"/>
      <c r="H6" s="66"/>
    </row>
    <row r="7" spans="2:8" ht="18.75" customHeight="1">
      <c r="B7" s="15" t="s">
        <v>15</v>
      </c>
      <c r="C7" s="16"/>
      <c r="D7" s="64" t="s">
        <v>55</v>
      </c>
      <c r="E7" s="65"/>
      <c r="F7" s="65"/>
      <c r="G7" s="65"/>
      <c r="H7" s="66"/>
    </row>
    <row r="8" spans="2:8" ht="18.75" customHeight="1">
      <c r="B8" s="11" t="s">
        <v>16</v>
      </c>
      <c r="C8" s="16"/>
      <c r="D8" s="64" t="s">
        <v>4</v>
      </c>
      <c r="E8" s="65"/>
      <c r="F8" s="65"/>
      <c r="G8" s="65"/>
      <c r="H8" s="66"/>
    </row>
    <row r="9" s="5" customFormat="1" ht="21.75" customHeight="1"/>
    <row r="10" spans="2:6" s="5" customFormat="1" ht="60" customHeight="1">
      <c r="B10" s="62" t="s">
        <v>14</v>
      </c>
      <c r="C10" s="63"/>
      <c r="D10" s="76" t="s">
        <v>47</v>
      </c>
      <c r="E10" s="77"/>
      <c r="F10" s="78"/>
    </row>
    <row r="11" spans="2:7" ht="6.75" customHeight="1">
      <c r="B11" s="2"/>
      <c r="C11" s="2"/>
      <c r="D11" s="2"/>
      <c r="E11" s="2"/>
      <c r="F11" s="7"/>
      <c r="G11" s="5"/>
    </row>
    <row r="12" spans="2:8" ht="61.5" customHeight="1">
      <c r="B12" s="72" t="s">
        <v>20</v>
      </c>
      <c r="C12" s="72"/>
      <c r="D12" s="72"/>
      <c r="E12" s="72"/>
      <c r="F12" s="72"/>
      <c r="G12" s="2"/>
      <c r="H12" s="2"/>
    </row>
    <row r="13" spans="2:8" ht="6" customHeight="1">
      <c r="B13" s="8"/>
      <c r="C13" s="8"/>
      <c r="D13" s="8"/>
      <c r="E13" s="8"/>
      <c r="F13" s="8"/>
      <c r="G13" s="2"/>
      <c r="H13" s="2"/>
    </row>
    <row r="14" spans="2:7" ht="18" customHeight="1">
      <c r="B14" s="11" t="str">
        <f>B46</f>
        <v>Samochód osobowy - pojemność silnika do 900 cm3</v>
      </c>
      <c r="C14" s="16"/>
      <c r="D14" s="16"/>
      <c r="E14" s="12"/>
      <c r="F14" s="9">
        <f>H46</f>
        <v>0.5214</v>
      </c>
      <c r="G14" s="5"/>
    </row>
    <row r="15" spans="2:7" ht="18" customHeight="1">
      <c r="B15" s="11" t="str">
        <f>B47</f>
        <v>Samochód osobowy - pojemność silnika powyżej 900 cm3</v>
      </c>
      <c r="C15" s="16"/>
      <c r="D15" s="16"/>
      <c r="E15" s="12"/>
      <c r="F15" s="9">
        <f>H47</f>
        <v>0.8358</v>
      </c>
      <c r="G15" s="5"/>
    </row>
    <row r="16" spans="2:7" ht="18" customHeight="1">
      <c r="B16" s="11" t="str">
        <f>B48</f>
        <v>Motocykl</v>
      </c>
      <c r="C16" s="16"/>
      <c r="D16" s="16"/>
      <c r="E16" s="12"/>
      <c r="F16" s="9">
        <f>H48</f>
        <v>0.2302</v>
      </c>
      <c r="G16" s="5"/>
    </row>
    <row r="17" spans="2:7" ht="18" customHeight="1">
      <c r="B17" s="11" t="str">
        <f>B49</f>
        <v>Motorower</v>
      </c>
      <c r="C17" s="16"/>
      <c r="D17" s="16"/>
      <c r="E17" s="12"/>
      <c r="F17" s="9">
        <f>H49</f>
        <v>0.1382</v>
      </c>
      <c r="G17" s="5"/>
    </row>
    <row r="18" spans="2:7" ht="21.75" customHeight="1">
      <c r="B18" s="13"/>
      <c r="C18" s="13"/>
      <c r="D18" s="13"/>
      <c r="E18" s="13"/>
      <c r="F18" s="14"/>
      <c r="G18" s="5"/>
    </row>
    <row r="19" spans="2:7" ht="36.75" customHeight="1">
      <c r="B19" s="62" t="s">
        <v>56</v>
      </c>
      <c r="C19" s="71"/>
      <c r="D19" s="2"/>
      <c r="E19" s="2"/>
      <c r="G19" s="5"/>
    </row>
    <row r="20" spans="2:8" ht="45" customHeight="1">
      <c r="B20" s="72" t="s">
        <v>19</v>
      </c>
      <c r="C20" s="72"/>
      <c r="D20" s="72"/>
      <c r="E20" s="72"/>
      <c r="F20" s="72"/>
      <c r="G20" s="2"/>
      <c r="H20" s="2"/>
    </row>
    <row r="21" spans="2:8" ht="6" customHeight="1">
      <c r="B21" s="8"/>
      <c r="C21" s="8"/>
      <c r="D21" s="8"/>
      <c r="E21" s="8"/>
      <c r="F21" s="8"/>
      <c r="G21" s="2"/>
      <c r="H21" s="2"/>
    </row>
    <row r="22" spans="2:7" ht="18.75" customHeight="1">
      <c r="B22" s="11" t="str">
        <f>B14</f>
        <v>Samochód osobowy - pojemność silnika do 900 cm3</v>
      </c>
      <c r="C22" s="16"/>
      <c r="D22" s="16"/>
      <c r="E22" s="12"/>
      <c r="F22" s="10">
        <f>H46</f>
        <v>0.5214</v>
      </c>
      <c r="G22" s="5"/>
    </row>
    <row r="23" spans="2:7" ht="18.75" customHeight="1">
      <c r="B23" s="11" t="str">
        <f>B15</f>
        <v>Samochód osobowy - pojemność silnika powyżej 900 cm3</v>
      </c>
      <c r="C23" s="16"/>
      <c r="D23" s="16"/>
      <c r="E23" s="12"/>
      <c r="F23" s="10">
        <f>H47</f>
        <v>0.8358</v>
      </c>
      <c r="G23" s="5"/>
    </row>
    <row r="24" spans="2:7" ht="18.75" customHeight="1">
      <c r="B24" s="11" t="str">
        <f>B16</f>
        <v>Motocykl</v>
      </c>
      <c r="C24" s="16"/>
      <c r="D24" s="16"/>
      <c r="E24" s="12"/>
      <c r="F24" s="10">
        <f>H48</f>
        <v>0.2302</v>
      </c>
      <c r="G24" s="5"/>
    </row>
    <row r="25" spans="2:7" ht="18.75" customHeight="1">
      <c r="B25" s="11" t="str">
        <f>B17</f>
        <v>Motorower</v>
      </c>
      <c r="C25" s="16"/>
      <c r="D25" s="16"/>
      <c r="E25" s="12"/>
      <c r="F25" s="10">
        <f>H49</f>
        <v>0.1382</v>
      </c>
      <c r="G25" s="5"/>
    </row>
    <row r="26" ht="14.25">
      <c r="G26" s="5"/>
    </row>
    <row r="27" spans="2:7" ht="14.25">
      <c r="B27" s="1"/>
      <c r="G27" s="5"/>
    </row>
    <row r="28" spans="3:8" ht="54" customHeight="1">
      <c r="C28" s="73" t="s">
        <v>57</v>
      </c>
      <c r="D28" s="74"/>
      <c r="E28" s="75"/>
      <c r="F28" s="79" t="s">
        <v>29</v>
      </c>
      <c r="G28" s="80"/>
      <c r="H28" s="81" t="s">
        <v>7</v>
      </c>
    </row>
    <row r="29" spans="2:8" ht="38.25" customHeight="1">
      <c r="B29" s="1"/>
      <c r="C29" s="21" t="s">
        <v>32</v>
      </c>
      <c r="D29" s="21" t="s">
        <v>33</v>
      </c>
      <c r="E29" s="21" t="s">
        <v>34</v>
      </c>
      <c r="F29" s="20" t="s">
        <v>30</v>
      </c>
      <c r="G29" s="20" t="s">
        <v>31</v>
      </c>
      <c r="H29" s="82"/>
    </row>
    <row r="30" spans="2:8" ht="18.75" customHeight="1">
      <c r="B30" s="67" t="s">
        <v>50</v>
      </c>
      <c r="C30" s="22">
        <v>5</v>
      </c>
      <c r="D30" s="19" t="s">
        <v>35</v>
      </c>
      <c r="E30" s="19">
        <v>2014</v>
      </c>
      <c r="F30" s="26" t="s">
        <v>48</v>
      </c>
      <c r="G30" s="26" t="s">
        <v>49</v>
      </c>
      <c r="H30" s="25">
        <v>12</v>
      </c>
    </row>
    <row r="31" spans="2:8" ht="18.75" customHeight="1">
      <c r="B31" s="68"/>
      <c r="C31" s="22">
        <v>6</v>
      </c>
      <c r="D31" s="19" t="s">
        <v>35</v>
      </c>
      <c r="E31" s="19">
        <v>2014</v>
      </c>
      <c r="F31" s="26" t="s">
        <v>49</v>
      </c>
      <c r="G31" s="26" t="s">
        <v>48</v>
      </c>
      <c r="H31" s="25">
        <v>12</v>
      </c>
    </row>
    <row r="32" spans="2:8" ht="18.75" customHeight="1">
      <c r="B32" s="68"/>
      <c r="C32" s="22">
        <v>7</v>
      </c>
      <c r="D32" s="19" t="s">
        <v>45</v>
      </c>
      <c r="E32" s="19">
        <v>2014</v>
      </c>
      <c r="F32" s="26" t="s">
        <v>48</v>
      </c>
      <c r="G32" s="26" t="s">
        <v>51</v>
      </c>
      <c r="H32" s="25">
        <v>80</v>
      </c>
    </row>
    <row r="33" spans="2:8" ht="18.75" customHeight="1">
      <c r="B33" s="68"/>
      <c r="C33" s="22">
        <v>8</v>
      </c>
      <c r="D33" s="19" t="s">
        <v>35</v>
      </c>
      <c r="E33" s="19">
        <v>2014</v>
      </c>
      <c r="F33" s="26" t="s">
        <v>51</v>
      </c>
      <c r="G33" s="26" t="s">
        <v>48</v>
      </c>
      <c r="H33" s="25">
        <v>80</v>
      </c>
    </row>
    <row r="34" spans="2:8" ht="18.75" customHeight="1">
      <c r="B34" s="68"/>
      <c r="C34" s="22">
        <v>9</v>
      </c>
      <c r="D34" s="19" t="s">
        <v>35</v>
      </c>
      <c r="E34" s="19">
        <v>2014</v>
      </c>
      <c r="F34" s="26" t="s">
        <v>48</v>
      </c>
      <c r="G34" s="26" t="s">
        <v>52</v>
      </c>
      <c r="H34" s="25">
        <v>189</v>
      </c>
    </row>
    <row r="35" spans="2:8" ht="18.75" customHeight="1">
      <c r="B35" s="68"/>
      <c r="C35" s="22">
        <v>10</v>
      </c>
      <c r="D35" s="19" t="s">
        <v>35</v>
      </c>
      <c r="E35" s="19">
        <v>2014</v>
      </c>
      <c r="F35" s="26" t="s">
        <v>52</v>
      </c>
      <c r="G35" s="26" t="s">
        <v>48</v>
      </c>
      <c r="H35" s="25">
        <v>180</v>
      </c>
    </row>
    <row r="36" spans="2:8" ht="18.75" customHeight="1">
      <c r="B36" s="68"/>
      <c r="C36" s="22">
        <v>11</v>
      </c>
      <c r="D36" s="19" t="s">
        <v>35</v>
      </c>
      <c r="E36" s="19">
        <v>2014</v>
      </c>
      <c r="F36" s="26" t="s">
        <v>48</v>
      </c>
      <c r="G36" s="26" t="s">
        <v>53</v>
      </c>
      <c r="H36" s="25">
        <v>300</v>
      </c>
    </row>
    <row r="37" spans="2:8" ht="18.75" customHeight="1">
      <c r="B37" s="68"/>
      <c r="C37" s="22">
        <v>12</v>
      </c>
      <c r="D37" s="19" t="s">
        <v>35</v>
      </c>
      <c r="E37" s="19">
        <v>2014</v>
      </c>
      <c r="F37" s="26" t="s">
        <v>53</v>
      </c>
      <c r="G37" s="26" t="s">
        <v>48</v>
      </c>
      <c r="H37" s="25">
        <v>300</v>
      </c>
    </row>
    <row r="38" spans="2:8" ht="18.75" customHeight="1">
      <c r="B38" s="68"/>
      <c r="C38" s="22">
        <v>13</v>
      </c>
      <c r="D38" s="19" t="s">
        <v>35</v>
      </c>
      <c r="E38" s="19">
        <v>2014</v>
      </c>
      <c r="F38" s="26" t="s">
        <v>48</v>
      </c>
      <c r="G38" s="26" t="s">
        <v>54</v>
      </c>
      <c r="H38" s="25">
        <v>340</v>
      </c>
    </row>
    <row r="39" spans="2:8" ht="18.75" customHeight="1">
      <c r="B39" s="69"/>
      <c r="C39" s="22">
        <v>14</v>
      </c>
      <c r="D39" s="19" t="s">
        <v>35</v>
      </c>
      <c r="E39" s="19">
        <v>2014</v>
      </c>
      <c r="F39" s="26" t="s">
        <v>54</v>
      </c>
      <c r="G39" s="26" t="s">
        <v>48</v>
      </c>
      <c r="H39" s="25">
        <v>340</v>
      </c>
    </row>
    <row r="40" spans="7:8" ht="18.75" customHeight="1">
      <c r="G40" s="5"/>
      <c r="H40" s="24">
        <f>SUM(H30:H39)</f>
        <v>1833</v>
      </c>
    </row>
    <row r="41" ht="6" customHeight="1">
      <c r="G41" s="5"/>
    </row>
    <row r="42" spans="2:5" ht="18.75" customHeight="1">
      <c r="B42" s="62" t="s">
        <v>11</v>
      </c>
      <c r="C42" s="70"/>
      <c r="D42" s="70"/>
      <c r="E42" s="71"/>
    </row>
    <row r="43" ht="14.25">
      <c r="G43" s="5"/>
    </row>
    <row r="45" spans="7:9" ht="14.25" hidden="1">
      <c r="G45" s="4" t="s">
        <v>60</v>
      </c>
      <c r="H45" s="4" t="s">
        <v>58</v>
      </c>
      <c r="I45" s="4" t="s">
        <v>59</v>
      </c>
    </row>
    <row r="46" spans="2:9" ht="15" hidden="1">
      <c r="B46" s="58" t="s">
        <v>17</v>
      </c>
      <c r="C46" s="59"/>
      <c r="D46" s="59"/>
      <c r="E46" s="59"/>
      <c r="F46" s="17">
        <f>IF(D$10=B46,1,0)</f>
        <v>1</v>
      </c>
      <c r="G46" s="60">
        <f>IF(I46=0,H46,I46)</f>
        <v>0.5214</v>
      </c>
      <c r="H46" s="60">
        <v>0.5214</v>
      </c>
      <c r="I46" s="60">
        <f>F22</f>
        <v>0.5214</v>
      </c>
    </row>
    <row r="47" spans="2:9" ht="14.25" hidden="1">
      <c r="B47" s="58" t="s">
        <v>18</v>
      </c>
      <c r="C47" s="59"/>
      <c r="D47" s="59"/>
      <c r="E47" s="59"/>
      <c r="F47" s="17">
        <f>IF(D$10=B47,1,0)</f>
        <v>0</v>
      </c>
      <c r="G47" s="60">
        <f>IF(I47=0,H47,I47)</f>
        <v>0.8358</v>
      </c>
      <c r="H47" s="60">
        <v>0.8358</v>
      </c>
      <c r="I47" s="60">
        <f>F23</f>
        <v>0.8358</v>
      </c>
    </row>
    <row r="48" spans="2:9" ht="14.25" hidden="1">
      <c r="B48" s="58" t="s">
        <v>12</v>
      </c>
      <c r="C48" s="17"/>
      <c r="D48" s="17"/>
      <c r="E48" s="17"/>
      <c r="F48" s="17">
        <f>IF(D$10=B48,1,0)</f>
        <v>0</v>
      </c>
      <c r="G48" s="60">
        <f>IF(I48=0,H48,I48)</f>
        <v>0.2302</v>
      </c>
      <c r="H48" s="60">
        <v>0.2302</v>
      </c>
      <c r="I48" s="60">
        <f>F24</f>
        <v>0.2302</v>
      </c>
    </row>
    <row r="49" spans="2:9" ht="14.25" hidden="1">
      <c r="B49" s="58" t="s">
        <v>13</v>
      </c>
      <c r="C49" s="17"/>
      <c r="D49" s="17"/>
      <c r="E49" s="17"/>
      <c r="F49" s="17">
        <f>IF(D$10=B49,1,0)</f>
        <v>0</v>
      </c>
      <c r="G49" s="60">
        <f>IF(I49=0,H49,I49)</f>
        <v>0.1382</v>
      </c>
      <c r="H49" s="60">
        <v>0.1382</v>
      </c>
      <c r="I49" s="60">
        <f>F25</f>
        <v>0.1382</v>
      </c>
    </row>
    <row r="50" spans="3:5" ht="14.25" hidden="1">
      <c r="C50" s="17">
        <v>1</v>
      </c>
      <c r="D50" s="18" t="s">
        <v>36</v>
      </c>
      <c r="E50" s="17">
        <v>2014</v>
      </c>
    </row>
    <row r="51" spans="3:5" ht="14.25" hidden="1">
      <c r="C51" s="17">
        <v>2</v>
      </c>
      <c r="D51" s="18" t="s">
        <v>37</v>
      </c>
      <c r="E51" s="17">
        <v>2015</v>
      </c>
    </row>
    <row r="52" spans="3:5" ht="14.25" hidden="1">
      <c r="C52" s="17">
        <v>3</v>
      </c>
      <c r="D52" s="18" t="s">
        <v>38</v>
      </c>
      <c r="E52" s="17">
        <v>2016</v>
      </c>
    </row>
    <row r="53" spans="3:5" ht="14.25" hidden="1">
      <c r="C53" s="17">
        <v>4</v>
      </c>
      <c r="D53" s="18" t="s">
        <v>39</v>
      </c>
      <c r="E53" s="17">
        <v>2017</v>
      </c>
    </row>
    <row r="54" spans="3:5" ht="14.25" hidden="1">
      <c r="C54" s="17">
        <v>5</v>
      </c>
      <c r="D54" s="18" t="s">
        <v>40</v>
      </c>
      <c r="E54" s="17">
        <v>2018</v>
      </c>
    </row>
    <row r="55" spans="3:5" ht="14.25" hidden="1">
      <c r="C55" s="17">
        <v>6</v>
      </c>
      <c r="D55" s="18" t="s">
        <v>41</v>
      </c>
      <c r="E55" s="17">
        <v>2019</v>
      </c>
    </row>
    <row r="56" spans="3:5" ht="14.25" hidden="1">
      <c r="C56" s="17">
        <v>7</v>
      </c>
      <c r="D56" s="18" t="s">
        <v>42</v>
      </c>
      <c r="E56" s="17">
        <v>2020</v>
      </c>
    </row>
    <row r="57" spans="3:5" ht="14.25" hidden="1">
      <c r="C57" s="17">
        <v>8</v>
      </c>
      <c r="D57" s="18" t="s">
        <v>43</v>
      </c>
      <c r="E57" s="1"/>
    </row>
    <row r="58" spans="3:5" ht="14.25" hidden="1">
      <c r="C58" s="17">
        <v>9</v>
      </c>
      <c r="D58" s="18" t="s">
        <v>44</v>
      </c>
      <c r="E58" s="1"/>
    </row>
    <row r="59" spans="3:5" ht="14.25" hidden="1">
      <c r="C59" s="17">
        <v>10</v>
      </c>
      <c r="D59" s="18" t="s">
        <v>45</v>
      </c>
      <c r="E59" s="1"/>
    </row>
    <row r="60" spans="3:5" ht="14.25" hidden="1">
      <c r="C60" s="17">
        <v>11</v>
      </c>
      <c r="D60" s="18" t="s">
        <v>35</v>
      </c>
      <c r="E60" s="1"/>
    </row>
    <row r="61" spans="3:5" ht="14.25" hidden="1">
      <c r="C61" s="17">
        <v>12</v>
      </c>
      <c r="D61" s="18" t="s">
        <v>46</v>
      </c>
      <c r="E61" s="1"/>
    </row>
    <row r="62" spans="3:5" ht="14.25" hidden="1">
      <c r="C62" s="17">
        <v>13</v>
      </c>
      <c r="D62" s="1"/>
      <c r="E62" s="1"/>
    </row>
    <row r="63" spans="3:5" ht="14.25" hidden="1">
      <c r="C63" s="17">
        <v>14</v>
      </c>
      <c r="D63" s="1"/>
      <c r="E63" s="1"/>
    </row>
    <row r="64" spans="3:5" ht="14.25" hidden="1">
      <c r="C64" s="17">
        <v>15</v>
      </c>
      <c r="D64" s="1"/>
      <c r="E64" s="1"/>
    </row>
    <row r="65" spans="3:5" ht="14.25" hidden="1">
      <c r="C65" s="17">
        <v>16</v>
      </c>
      <c r="D65" s="1"/>
      <c r="E65" s="1"/>
    </row>
    <row r="66" spans="3:5" ht="14.25" hidden="1">
      <c r="C66" s="17">
        <v>17</v>
      </c>
      <c r="D66" s="1"/>
      <c r="E66" s="1"/>
    </row>
    <row r="67" spans="3:5" ht="14.25" hidden="1">
      <c r="C67" s="17">
        <v>18</v>
      </c>
      <c r="D67" s="1"/>
      <c r="E67" s="1"/>
    </row>
    <row r="68" spans="3:5" ht="14.25" hidden="1">
      <c r="C68" s="17">
        <v>19</v>
      </c>
      <c r="D68" s="1"/>
      <c r="E68" s="1"/>
    </row>
    <row r="69" spans="3:5" ht="14.25" hidden="1">
      <c r="C69" s="17">
        <v>20</v>
      </c>
      <c r="D69" s="1"/>
      <c r="E69" s="1"/>
    </row>
    <row r="70" spans="3:5" ht="14.25" hidden="1">
      <c r="C70" s="17">
        <v>21</v>
      </c>
      <c r="D70" s="1"/>
      <c r="E70" s="1"/>
    </row>
    <row r="71" spans="3:5" ht="14.25" hidden="1">
      <c r="C71" s="17">
        <v>22</v>
      </c>
      <c r="D71" s="1"/>
      <c r="E71" s="1"/>
    </row>
    <row r="72" spans="3:5" ht="14.25" hidden="1">
      <c r="C72" s="17">
        <v>23</v>
      </c>
      <c r="D72" s="1"/>
      <c r="E72" s="1"/>
    </row>
    <row r="73" spans="3:5" ht="14.25" hidden="1">
      <c r="C73" s="17">
        <v>24</v>
      </c>
      <c r="D73" s="1"/>
      <c r="E73" s="1"/>
    </row>
    <row r="74" spans="3:5" ht="14.25" hidden="1">
      <c r="C74" s="17">
        <v>25</v>
      </c>
      <c r="D74" s="1"/>
      <c r="E74" s="1"/>
    </row>
    <row r="75" spans="3:5" ht="14.25" hidden="1">
      <c r="C75" s="17">
        <v>26</v>
      </c>
      <c r="D75" s="1"/>
      <c r="E75" s="1"/>
    </row>
    <row r="76" spans="3:5" ht="14.25" hidden="1">
      <c r="C76" s="17">
        <v>27</v>
      </c>
      <c r="D76" s="1"/>
      <c r="E76" s="1"/>
    </row>
    <row r="77" spans="3:5" ht="14.25" hidden="1">
      <c r="C77" s="17">
        <v>28</v>
      </c>
      <c r="D77" s="1"/>
      <c r="E77" s="1"/>
    </row>
    <row r="78" spans="3:5" ht="14.25" hidden="1">
      <c r="C78" s="17">
        <v>29</v>
      </c>
      <c r="D78" s="1"/>
      <c r="E78" s="1"/>
    </row>
    <row r="79" spans="3:5" ht="14.25" hidden="1">
      <c r="C79" s="17">
        <v>30</v>
      </c>
      <c r="D79" s="1"/>
      <c r="E79" s="1"/>
    </row>
    <row r="80" spans="3:5" ht="14.25" hidden="1">
      <c r="C80" s="17">
        <v>31</v>
      </c>
      <c r="D80" s="1"/>
      <c r="E80" s="1"/>
    </row>
  </sheetData>
  <sheetProtection formatCells="0" formatColumns="0" formatRows="0" insertColumns="0" insertRows="0" insertHyperlinks="0" deleteColumns="0" deleteRows="0" sort="0" autoFilter="0" pivotTables="0"/>
  <mergeCells count="16">
    <mergeCell ref="B19:C19"/>
    <mergeCell ref="C28:E28"/>
    <mergeCell ref="D10:F10"/>
    <mergeCell ref="B20:F20"/>
    <mergeCell ref="F28:G28"/>
    <mergeCell ref="H28:H29"/>
    <mergeCell ref="B1:G1"/>
    <mergeCell ref="B10:C10"/>
    <mergeCell ref="D6:H6"/>
    <mergeCell ref="B30:B39"/>
    <mergeCell ref="B42:E42"/>
    <mergeCell ref="B12:F12"/>
    <mergeCell ref="D7:H7"/>
    <mergeCell ref="D8:H8"/>
    <mergeCell ref="D4:H4"/>
    <mergeCell ref="D5:H5"/>
  </mergeCells>
  <dataValidations count="4">
    <dataValidation type="list" allowBlank="1" showInputMessage="1" showErrorMessage="1" sqref="C30:C39">
      <formula1>$C$50:$C$80</formula1>
    </dataValidation>
    <dataValidation type="list" allowBlank="1" showInputMessage="1" showErrorMessage="1" sqref="D30:D39">
      <formula1>$D$50:$D$61</formula1>
    </dataValidation>
    <dataValidation type="list" allowBlank="1" showInputMessage="1" showErrorMessage="1" sqref="E30:E39">
      <formula1>$E$50:$E$56</formula1>
    </dataValidation>
    <dataValidation type="list" allowBlank="1" showInputMessage="1" showErrorMessage="1" sqref="D19:IV19 D10">
      <formula1>$B$46:$B$49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200" verticalDpi="2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35"/>
  <sheetViews>
    <sheetView tabSelected="1" workbookViewId="0" topLeftCell="A1">
      <selection activeCell="E17" sqref="E17"/>
    </sheetView>
  </sheetViews>
  <sheetFormatPr defaultColWidth="8.796875" defaultRowHeight="14.25"/>
  <cols>
    <col min="1" max="1" width="5.59765625" style="31" customWidth="1"/>
    <col min="2" max="2" width="18.5" style="31" customWidth="1"/>
    <col min="3" max="3" width="19" style="31" customWidth="1"/>
    <col min="4" max="4" width="22.69921875" style="31" customWidth="1"/>
    <col min="5" max="5" width="12" style="31" customWidth="1"/>
    <col min="6" max="6" width="5.69921875" style="31" customWidth="1"/>
    <col min="7" max="7" width="12" style="30" customWidth="1"/>
    <col min="8" max="8" width="3.19921875" style="31" customWidth="1"/>
    <col min="9" max="16384" width="9" style="31" customWidth="1"/>
  </cols>
  <sheetData>
    <row r="2" spans="2:6" ht="15">
      <c r="B2" s="27" t="str">
        <f>'Instrukcja wypełniania'!D4</f>
        <v>Stowarzyszenie Młodego Technika Wynalazcy</v>
      </c>
      <c r="C2" s="28"/>
      <c r="D2" s="28"/>
      <c r="E2" s="28"/>
      <c r="F2" s="29"/>
    </row>
    <row r="3" spans="2:7" s="35" customFormat="1" ht="14.25">
      <c r="B3" s="32" t="s">
        <v>5</v>
      </c>
      <c r="C3" s="32"/>
      <c r="D3" s="32"/>
      <c r="E3" s="32"/>
      <c r="F3" s="33"/>
      <c r="G3" s="34"/>
    </row>
    <row r="4" spans="6:7" ht="15" thickBot="1">
      <c r="F4" s="33"/>
      <c r="G4" s="34"/>
    </row>
    <row r="5" spans="2:8" ht="57.75" customHeight="1" thickBot="1" thickTop="1">
      <c r="B5" s="86" t="s">
        <v>24</v>
      </c>
      <c r="C5" s="87"/>
      <c r="D5" s="87"/>
      <c r="E5" s="88"/>
      <c r="F5" s="33"/>
      <c r="G5" s="34"/>
      <c r="H5" s="36"/>
    </row>
    <row r="6" spans="6:7" ht="15" thickTop="1">
      <c r="F6" s="33"/>
      <c r="G6" s="34"/>
    </row>
    <row r="7" spans="6:7" ht="14.25">
      <c r="F7" s="33"/>
      <c r="G7" s="34"/>
    </row>
    <row r="8" spans="2:7" ht="15">
      <c r="B8" s="27" t="str">
        <f>'Instrukcja wypełniania'!D5</f>
        <v>Konrad Mazowiecki</v>
      </c>
      <c r="C8" s="27"/>
      <c r="D8" s="27" t="str">
        <f>'Instrukcja wypełniania'!D6</f>
        <v>ul. Grunwaldzka 15/07, 11-734 Wierzbowo</v>
      </c>
      <c r="E8" s="27"/>
      <c r="F8" s="33"/>
      <c r="G8" s="34"/>
    </row>
    <row r="9" spans="2:7" s="35" customFormat="1" ht="15">
      <c r="B9" s="32" t="s">
        <v>6</v>
      </c>
      <c r="C9" s="32"/>
      <c r="D9" s="32" t="s">
        <v>62</v>
      </c>
      <c r="E9" s="27"/>
      <c r="F9" s="33"/>
      <c r="G9" s="34"/>
    </row>
    <row r="10" spans="2:7" s="38" customFormat="1" ht="18.75" customHeight="1">
      <c r="B10" s="37" t="s">
        <v>23</v>
      </c>
      <c r="C10" s="99" t="str">
        <f>'Instrukcja wypełniania'!D10</f>
        <v>Samochód osobowy - pojemność silnika do 900 cm3</v>
      </c>
      <c r="D10" s="100"/>
      <c r="E10" s="27"/>
      <c r="F10" s="33"/>
      <c r="G10" s="34"/>
    </row>
    <row r="11" spans="2:4" s="40" customFormat="1" ht="18.75" customHeight="1">
      <c r="B11" s="39" t="s">
        <v>25</v>
      </c>
      <c r="C11" s="95" t="str">
        <f>'Instrukcja wypełniania'!D7</f>
        <v>Łada Niva</v>
      </c>
      <c r="D11" s="96"/>
    </row>
    <row r="12" spans="2:4" s="40" customFormat="1" ht="33" customHeight="1">
      <c r="B12" s="57" t="s">
        <v>22</v>
      </c>
      <c r="C12" s="97" t="str">
        <f>'Instrukcja wypełniania'!D8</f>
        <v>WOT UF76B</v>
      </c>
      <c r="D12" s="98"/>
    </row>
    <row r="13" ht="4.5" customHeight="1">
      <c r="F13" s="30"/>
    </row>
    <row r="14" spans="2:7" ht="19.5" customHeight="1">
      <c r="B14" s="89" t="s">
        <v>28</v>
      </c>
      <c r="C14" s="91" t="s">
        <v>29</v>
      </c>
      <c r="D14" s="92"/>
      <c r="E14" s="93" t="s">
        <v>7</v>
      </c>
      <c r="F14" s="30"/>
      <c r="G14" s="31"/>
    </row>
    <row r="15" spans="2:7" ht="19.5" customHeight="1">
      <c r="B15" s="90"/>
      <c r="C15" s="41" t="s">
        <v>30</v>
      </c>
      <c r="D15" s="41" t="s">
        <v>31</v>
      </c>
      <c r="E15" s="94"/>
      <c r="F15" s="30"/>
      <c r="G15" s="31"/>
    </row>
    <row r="16" spans="2:7" ht="14.25">
      <c r="B16" s="42" t="str">
        <f>'Instrukcja wypełniania'!C30&amp;" "&amp;'Instrukcja wypełniania'!D30&amp;" "&amp;'Instrukcja wypełniania'!E30</f>
        <v>5 Listopad 2014</v>
      </c>
      <c r="C16" s="42" t="str">
        <f>IF('Instrukcja wypełniania'!F30="","",'Instrukcja wypełniania'!F30)</f>
        <v>Warszawa</v>
      </c>
      <c r="D16" s="42" t="str">
        <f>IF('Instrukcja wypełniania'!G30="","",'Instrukcja wypełniania'!G30)</f>
        <v>Piaseczno</v>
      </c>
      <c r="E16" s="43">
        <f>IF('Instrukcja wypełniania'!H30="","",'Instrukcja wypełniania'!H30)</f>
        <v>12</v>
      </c>
      <c r="F16" s="30"/>
      <c r="G16" s="31"/>
    </row>
    <row r="17" spans="2:7" ht="14.25">
      <c r="B17" s="42" t="str">
        <f>'Instrukcja wypełniania'!C31&amp;" "&amp;'Instrukcja wypełniania'!D31&amp;" "&amp;'Instrukcja wypełniania'!E31</f>
        <v>6 Listopad 2014</v>
      </c>
      <c r="C17" s="42" t="str">
        <f>IF('Instrukcja wypełniania'!F31="","",'Instrukcja wypełniania'!F31)</f>
        <v>Piaseczno</v>
      </c>
      <c r="D17" s="42" t="str">
        <f>IF('Instrukcja wypełniania'!G31="","",'Instrukcja wypełniania'!G31)</f>
        <v>Warszawa</v>
      </c>
      <c r="E17" s="43">
        <f>IF('Instrukcja wypełniania'!H31="","",'Instrukcja wypełniania'!H31)</f>
        <v>12</v>
      </c>
      <c r="F17" s="30"/>
      <c r="G17" s="31"/>
    </row>
    <row r="18" spans="2:7" ht="14.25">
      <c r="B18" s="42" t="str">
        <f>'Instrukcja wypełniania'!C32&amp;" "&amp;'Instrukcja wypełniania'!D32&amp;" "&amp;'Instrukcja wypełniania'!E32</f>
        <v>7 Październik 2014</v>
      </c>
      <c r="C18" s="42" t="str">
        <f>IF('Instrukcja wypełniania'!F32="","",'Instrukcja wypełniania'!F32)</f>
        <v>Warszawa</v>
      </c>
      <c r="D18" s="42" t="str">
        <f>IF('Instrukcja wypełniania'!G32="","",'Instrukcja wypełniania'!G32)</f>
        <v>Siedlce</v>
      </c>
      <c r="E18" s="43">
        <f>IF('Instrukcja wypełniania'!H32="","",'Instrukcja wypełniania'!H32)</f>
        <v>80</v>
      </c>
      <c r="F18" s="30"/>
      <c r="G18" s="31"/>
    </row>
    <row r="19" spans="2:7" ht="14.25">
      <c r="B19" s="42" t="str">
        <f>'Instrukcja wypełniania'!C33&amp;" "&amp;'Instrukcja wypełniania'!D33&amp;" "&amp;'Instrukcja wypełniania'!E33</f>
        <v>8 Listopad 2014</v>
      </c>
      <c r="C19" s="42" t="str">
        <f>IF('Instrukcja wypełniania'!F33="","",'Instrukcja wypełniania'!F33)</f>
        <v>Siedlce</v>
      </c>
      <c r="D19" s="42" t="str">
        <f>IF('Instrukcja wypełniania'!G33="","",'Instrukcja wypełniania'!G33)</f>
        <v>Warszawa</v>
      </c>
      <c r="E19" s="43">
        <f>IF('Instrukcja wypełniania'!H33="","",'Instrukcja wypełniania'!H33)</f>
        <v>80</v>
      </c>
      <c r="F19" s="30"/>
      <c r="G19" s="31"/>
    </row>
    <row r="20" spans="2:7" ht="14.25">
      <c r="B20" s="42" t="str">
        <f>'Instrukcja wypełniania'!C34&amp;" "&amp;'Instrukcja wypełniania'!D34&amp;" "&amp;'Instrukcja wypełniania'!E34</f>
        <v>9 Listopad 2014</v>
      </c>
      <c r="C20" s="42" t="str">
        <f>IF('Instrukcja wypełniania'!F34="","",'Instrukcja wypełniania'!F34)</f>
        <v>Warszawa</v>
      </c>
      <c r="D20" s="42" t="str">
        <f>IF('Instrukcja wypełniania'!G34="","",'Instrukcja wypełniania'!G34)</f>
        <v>Olsztyn</v>
      </c>
      <c r="E20" s="43">
        <f>IF('Instrukcja wypełniania'!H34="","",'Instrukcja wypełniania'!H34)</f>
        <v>189</v>
      </c>
      <c r="F20" s="30"/>
      <c r="G20" s="31"/>
    </row>
    <row r="21" spans="2:7" ht="14.25">
      <c r="B21" s="42" t="str">
        <f>'Instrukcja wypełniania'!C35&amp;" "&amp;'Instrukcja wypełniania'!D35&amp;" "&amp;'Instrukcja wypełniania'!E35</f>
        <v>10 Listopad 2014</v>
      </c>
      <c r="C21" s="42" t="str">
        <f>IF('Instrukcja wypełniania'!F35="","",'Instrukcja wypełniania'!F35)</f>
        <v>Olsztyn</v>
      </c>
      <c r="D21" s="42" t="str">
        <f>IF('Instrukcja wypełniania'!G35="","",'Instrukcja wypełniania'!G35)</f>
        <v>Warszawa</v>
      </c>
      <c r="E21" s="43">
        <f>IF('Instrukcja wypełniania'!H35="","",'Instrukcja wypełniania'!H35)</f>
        <v>180</v>
      </c>
      <c r="F21" s="30"/>
      <c r="G21" s="31"/>
    </row>
    <row r="22" spans="2:7" ht="14.25">
      <c r="B22" s="42" t="str">
        <f>'Instrukcja wypełniania'!C36&amp;" "&amp;'Instrukcja wypełniania'!D36&amp;" "&amp;'Instrukcja wypełniania'!E36</f>
        <v>11 Listopad 2014</v>
      </c>
      <c r="C22" s="42" t="str">
        <f>IF('Instrukcja wypełniania'!F36="","",'Instrukcja wypełniania'!F36)</f>
        <v>Warszawa</v>
      </c>
      <c r="D22" s="42" t="str">
        <f>IF('Instrukcja wypełniania'!G36="","",'Instrukcja wypełniania'!G36)</f>
        <v>Kraków</v>
      </c>
      <c r="E22" s="43">
        <f>IF('Instrukcja wypełniania'!H36="","",'Instrukcja wypełniania'!H36)</f>
        <v>300</v>
      </c>
      <c r="F22" s="30"/>
      <c r="G22" s="31"/>
    </row>
    <row r="23" spans="2:7" ht="14.25">
      <c r="B23" s="42" t="str">
        <f>'Instrukcja wypełniania'!C37&amp;" "&amp;'Instrukcja wypełniania'!D37&amp;" "&amp;'Instrukcja wypełniania'!E37</f>
        <v>12 Listopad 2014</v>
      </c>
      <c r="C23" s="42" t="str">
        <f>IF('Instrukcja wypełniania'!F37="","",'Instrukcja wypełniania'!F37)</f>
        <v>Kraków</v>
      </c>
      <c r="D23" s="42" t="str">
        <f>IF('Instrukcja wypełniania'!G37="","",'Instrukcja wypełniania'!G37)</f>
        <v>Warszawa</v>
      </c>
      <c r="E23" s="43">
        <f>IF('Instrukcja wypełniania'!H37="","",'Instrukcja wypełniania'!H37)</f>
        <v>300</v>
      </c>
      <c r="F23" s="30"/>
      <c r="G23" s="31"/>
    </row>
    <row r="24" spans="2:7" ht="14.25">
      <c r="B24" s="42" t="str">
        <f>'Instrukcja wypełniania'!C38&amp;" "&amp;'Instrukcja wypełniania'!D38&amp;" "&amp;'Instrukcja wypełniania'!E38</f>
        <v>13 Listopad 2014</v>
      </c>
      <c r="C24" s="42" t="str">
        <f>IF('Instrukcja wypełniania'!F38="","",'Instrukcja wypełniania'!F38)</f>
        <v>Warszawa</v>
      </c>
      <c r="D24" s="42" t="str">
        <f>IF('Instrukcja wypełniania'!G38="","",'Instrukcja wypełniania'!G38)</f>
        <v>Poznań</v>
      </c>
      <c r="E24" s="43">
        <f>IF('Instrukcja wypełniania'!H38="","",'Instrukcja wypełniania'!H38)</f>
        <v>340</v>
      </c>
      <c r="F24" s="30"/>
      <c r="G24" s="31"/>
    </row>
    <row r="25" spans="2:7" ht="14.25">
      <c r="B25" s="42" t="str">
        <f>'Instrukcja wypełniania'!C39&amp;" "&amp;'Instrukcja wypełniania'!D39&amp;" "&amp;'Instrukcja wypełniania'!E39</f>
        <v>14 Listopad 2014</v>
      </c>
      <c r="C25" s="42" t="str">
        <f>IF('Instrukcja wypełniania'!F39="","",'Instrukcja wypełniania'!F39)</f>
        <v>Poznań</v>
      </c>
      <c r="D25" s="42" t="str">
        <f>IF('Instrukcja wypełniania'!G39="","",'Instrukcja wypełniania'!G39)</f>
        <v>Warszawa</v>
      </c>
      <c r="E25" s="43">
        <f>IF('Instrukcja wypełniania'!H39="","",'Instrukcja wypełniania'!H39)</f>
        <v>340</v>
      </c>
      <c r="F25" s="30"/>
      <c r="G25" s="31"/>
    </row>
    <row r="26" spans="2:6" s="29" customFormat="1" ht="15">
      <c r="B26" s="44" t="s">
        <v>26</v>
      </c>
      <c r="C26" s="45"/>
      <c r="D26" s="45"/>
      <c r="E26" s="46">
        <f>SUM(E16:E25)</f>
        <v>1833</v>
      </c>
      <c r="F26" s="30"/>
    </row>
    <row r="27" spans="2:7" ht="4.5" customHeight="1">
      <c r="B27" s="47"/>
      <c r="C27" s="47"/>
      <c r="D27" s="47"/>
      <c r="E27" s="47"/>
      <c r="F27" s="30"/>
      <c r="G27" s="48"/>
    </row>
    <row r="28" spans="2:6" s="38" customFormat="1" ht="17.25" customHeight="1">
      <c r="B28" s="37" t="s">
        <v>8</v>
      </c>
      <c r="C28" s="49"/>
      <c r="D28" s="49"/>
      <c r="E28" s="50">
        <f>SUMIF('Instrukcja wypełniania'!F46:F49,1,'Instrukcja wypełniania'!G46:G49)</f>
        <v>0.5214</v>
      </c>
      <c r="F28" s="51"/>
    </row>
    <row r="29" spans="2:7" ht="4.5" customHeight="1" thickBot="1">
      <c r="B29" s="47"/>
      <c r="C29" s="47"/>
      <c r="D29" s="47"/>
      <c r="E29" s="47"/>
      <c r="F29" s="30"/>
      <c r="G29" s="48"/>
    </row>
    <row r="30" spans="2:7" ht="15.75" thickBot="1">
      <c r="B30" s="83" t="s">
        <v>27</v>
      </c>
      <c r="C30" s="84"/>
      <c r="D30" s="85"/>
      <c r="E30" s="52">
        <f>E26*E28</f>
        <v>955.7262</v>
      </c>
      <c r="F30" s="30"/>
      <c r="G30" s="31"/>
    </row>
    <row r="31" ht="14.25">
      <c r="F31" s="30"/>
    </row>
    <row r="32" ht="14.25">
      <c r="F32" s="30"/>
    </row>
    <row r="33" ht="14.25">
      <c r="F33" s="30"/>
    </row>
    <row r="34" spans="2:7" ht="14.25">
      <c r="B34" s="53"/>
      <c r="C34" s="53"/>
      <c r="D34" s="54"/>
      <c r="E34" s="55"/>
      <c r="G34" s="31"/>
    </row>
    <row r="35" spans="2:5" s="35" customFormat="1" ht="14.25">
      <c r="B35" s="33" t="s">
        <v>9</v>
      </c>
      <c r="C35" s="33"/>
      <c r="D35" s="33"/>
      <c r="E35" s="56" t="s">
        <v>10</v>
      </c>
    </row>
  </sheetData>
  <sheetProtection/>
  <mergeCells count="8">
    <mergeCell ref="B30:D30"/>
    <mergeCell ref="B5:E5"/>
    <mergeCell ref="B14:B15"/>
    <mergeCell ref="C14:D14"/>
    <mergeCell ref="E14:E15"/>
    <mergeCell ref="C11:D11"/>
    <mergeCell ref="C12:D12"/>
    <mergeCell ref="C10:D10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 Klon/Jawor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Niecikowska</dc:creator>
  <cp:keywords/>
  <dc:description/>
  <cp:lastModifiedBy>Krzysztof Śliwiński</cp:lastModifiedBy>
  <cp:lastPrinted>2015-04-07T11:08:29Z</cp:lastPrinted>
  <dcterms:created xsi:type="dcterms:W3CDTF">2014-10-18T20:52:59Z</dcterms:created>
  <dcterms:modified xsi:type="dcterms:W3CDTF">2015-04-07T11:25:25Z</dcterms:modified>
  <cp:category/>
  <cp:version/>
  <cp:contentType/>
  <cp:contentStatus/>
</cp:coreProperties>
</file>